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Pricing worksheet" sheetId="1" state="visible" r:id="rId1"/>
    <sheet xmlns:r="http://schemas.openxmlformats.org/officeDocument/2006/relationships" name="2 Client estimate" sheetId="2" state="visible" r:id="rId2"/>
    <sheet xmlns:r="http://schemas.openxmlformats.org/officeDocument/2006/relationships" name="3 Roofing work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0.0000"/>
  </numFmts>
  <fonts count="8">
    <font>
      <name val="Calibri"/>
      <family val="2"/>
      <color theme="1"/>
      <sz val="11"/>
      <scheme val="minor"/>
    </font>
    <font>
      <b val="1"/>
      <color rgb="000E2240"/>
      <sz val="16"/>
    </font>
    <font>
      <i val="1"/>
      <color rgb="00555555"/>
      <sz val="9"/>
    </font>
    <font>
      <b val="1"/>
    </font>
    <font>
      <b val="1"/>
      <color rgb="00FFFFFF"/>
    </font>
    <font/>
    <font>
      <i val="1"/>
    </font>
    <font>
      <b val="1"/>
      <color rgb="000E2240"/>
      <sz val="20"/>
    </font>
  </fonts>
  <fills count="4">
    <fill>
      <patternFill/>
    </fill>
    <fill>
      <patternFill patternType="gray125"/>
    </fill>
    <fill>
      <patternFill patternType="solid">
        <fgColor rgb="000E2240"/>
      </patternFill>
    </fill>
    <fill>
      <patternFill patternType="solid">
        <fgColor rgb="00FFD9A0"/>
      </patternFill>
    </fill>
  </fills>
  <borders count="11">
    <border>
      <left/>
      <right/>
      <top/>
      <bottom/>
      <diagonal/>
    </border>
    <border>
      <left style="thin">
        <color rgb="00C8CED8"/>
      </left>
      <right style="thin">
        <color rgb="00C8CED8"/>
      </right>
      <top style="thin">
        <color rgb="00C8CED8"/>
      </top>
      <bottom style="thin">
        <color rgb="00C8CED8"/>
      </bottom>
    </border>
    <border>
      <left/>
      <right/>
      <top style="thin">
        <color rgb="00C8CED8"/>
      </top>
      <bottom/>
      <diagonal/>
    </border>
    <border>
      <left/>
      <right style="thin">
        <color rgb="00C8CED8"/>
      </right>
      <top style="thin">
        <color rgb="00C8CED8"/>
      </top>
      <bottom/>
      <diagonal/>
    </border>
    <border>
      <left/>
      <right/>
      <top style="thin">
        <color rgb="00C8CED8"/>
      </top>
      <bottom style="thin">
        <color rgb="00C8CED8"/>
      </bottom>
      <diagonal/>
    </border>
    <border>
      <left/>
      <right style="thin">
        <color rgb="00C8CED8"/>
      </right>
      <top style="thin">
        <color rgb="00C8CED8"/>
      </top>
      <bottom style="thin">
        <color rgb="00C8CED8"/>
      </bottom>
      <diagonal/>
    </border>
    <border>
      <left style="thin">
        <color rgb="00C8CED8"/>
      </left>
      <right/>
      <top/>
      <bottom/>
      <diagonal/>
    </border>
    <border>
      <left/>
      <right style="thin">
        <color rgb="00C8CED8"/>
      </right>
      <top/>
      <bottom/>
      <diagonal/>
    </border>
    <border>
      <left style="thin">
        <color rgb="00C8CED8"/>
      </left>
      <right/>
      <top/>
      <bottom style="thin">
        <color rgb="00C8CED8"/>
      </bottom>
      <diagonal/>
    </border>
    <border>
      <left/>
      <right/>
      <top/>
      <bottom style="thin">
        <color rgb="00C8CED8"/>
      </bottom>
      <diagonal/>
    </border>
    <border>
      <left/>
      <right style="thin">
        <color rgb="00C8CED8"/>
      </right>
      <top/>
      <bottom style="thin">
        <color rgb="00C8CED8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4" fontId="0" fillId="0" borderId="0" pivotButton="0" quotePrefix="0" xfId="0"/>
    <xf numFmtId="165" fontId="0" fillId="3" borderId="1" pivotButton="0" quotePrefix="0" xfId="0"/>
    <xf numFmtId="0" fontId="5" fillId="0" borderId="0" pivotButton="0" quotePrefix="0" xfId="0"/>
    <xf numFmtId="3" fontId="0" fillId="3" borderId="1" pivotButton="0" quotePrefix="0" xfId="0"/>
    <xf numFmtId="165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3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4" fillId="2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vertical="top" wrapText="1"/>
    </xf>
    <xf numFmtId="2" fontId="0" fillId="0" borderId="0" pivotButton="0" quotePrefix="0" xfId="0"/>
    <xf numFmtId="1" fontId="0" fillId="0" borderId="0" pivotButton="0" quotePrefix="0" xfId="0"/>
    <xf numFmtId="1" fontId="0" fillId="3" borderId="1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14" customWidth="1" min="4" max="4"/>
    <col width="11" customWidth="1" min="5" max="5"/>
    <col width="16" customWidth="1" min="6" max="6"/>
    <col width="4" customWidth="1" min="7" max="7"/>
  </cols>
  <sheetData>
    <row r="1">
      <c r="A1" s="1" t="inlineStr">
        <is>
          <t>Contractor estimate pricing worksheet (internal, do not send)</t>
        </is>
      </c>
    </row>
    <row r="2">
      <c r="A2" s="2" t="inlineStr">
        <is>
          <t>Orange cells are inputs. Everything else calculates. Free template from D&amp;J Contractor Marketing, djcontractormarketing.com</t>
        </is>
      </c>
    </row>
    <row r="4">
      <c r="A4" s="3" t="inlineStr">
        <is>
          <t>LABOR</t>
        </is>
      </c>
    </row>
    <row r="5">
      <c r="A5" s="4" t="inlineStr">
        <is>
          <t>Task</t>
        </is>
      </c>
      <c r="B5" s="4" t="inlineStr">
        <is>
          <t>Hours</t>
        </is>
      </c>
      <c r="C5" s="4" t="inlineStr"/>
      <c r="D5" s="4" t="inlineStr">
        <is>
          <t>Loaded rate/hr</t>
        </is>
      </c>
      <c r="E5" s="4" t="inlineStr"/>
      <c r="F5" s="4" t="inlineStr">
        <is>
          <t>Line cost</t>
        </is>
      </c>
    </row>
    <row r="6">
      <c r="A6" s="5" t="inlineStr">
        <is>
          <t>Demo and haul-out</t>
        </is>
      </c>
      <c r="B6" s="5" t="n">
        <v>8</v>
      </c>
      <c r="D6" s="6" t="n">
        <v>55</v>
      </c>
      <c r="F6" s="7">
        <f>IF(B6="","",B6*D6)</f>
        <v/>
      </c>
    </row>
    <row r="7">
      <c r="A7" s="5" t="inlineStr">
        <is>
          <t>Tile setting</t>
        </is>
      </c>
      <c r="B7" s="5" t="n">
        <v>24</v>
      </c>
      <c r="D7" s="6" t="n">
        <v>55</v>
      </c>
      <c r="F7" s="7">
        <f>IF(B7="","",B7*D7)</f>
        <v/>
      </c>
    </row>
    <row r="8">
      <c r="A8" s="5" t="inlineStr">
        <is>
          <t>Drywall patch and paint</t>
        </is>
      </c>
      <c r="B8" s="5" t="n">
        <v>10</v>
      </c>
      <c r="D8" s="6" t="n">
        <v>55</v>
      </c>
      <c r="F8" s="7">
        <f>IF(B8="","",B8*D8)</f>
        <v/>
      </c>
    </row>
    <row r="9">
      <c r="A9" s="5" t="inlineStr">
        <is>
          <t>Set vanity, toilet and trim</t>
        </is>
      </c>
      <c r="B9" s="5" t="n">
        <v>8</v>
      </c>
      <c r="D9" s="6" t="n">
        <v>55</v>
      </c>
      <c r="F9" s="7">
        <f>IF(B9="","",B9*D9)</f>
        <v/>
      </c>
    </row>
    <row r="10">
      <c r="A10" s="5" t="inlineStr">
        <is>
          <t>Final clean</t>
        </is>
      </c>
      <c r="B10" s="5" t="n">
        <v>2</v>
      </c>
      <c r="D10" s="6" t="n">
        <v>55</v>
      </c>
      <c r="F10" s="7">
        <f>IF(B10="","",B10*D10)</f>
        <v/>
      </c>
    </row>
    <row r="11">
      <c r="A11" s="5" t="inlineStr"/>
      <c r="B11" s="5" t="n"/>
      <c r="D11" s="6" t="n"/>
      <c r="F11" s="7">
        <f>IF(B11="","",B11*D11)</f>
        <v/>
      </c>
    </row>
    <row r="12">
      <c r="A12" s="5" t="inlineStr"/>
      <c r="B12" s="5" t="n"/>
      <c r="D12" s="6" t="n"/>
      <c r="F12" s="7">
        <f>IF(B12="","",B12*D12)</f>
        <v/>
      </c>
    </row>
    <row r="13">
      <c r="A13" s="5" t="inlineStr"/>
      <c r="B13" s="5" t="n"/>
      <c r="D13" s="6" t="n"/>
      <c r="F13" s="7">
        <f>IF(B13="","",B13*D13)</f>
        <v/>
      </c>
    </row>
    <row r="14">
      <c r="A14" s="5" t="inlineStr"/>
      <c r="B14" s="5" t="n"/>
      <c r="D14" s="6" t="n"/>
      <c r="F14" s="7">
        <f>IF(B14="","",B14*D14)</f>
        <v/>
      </c>
    </row>
    <row r="15">
      <c r="A15" s="5" t="inlineStr"/>
      <c r="B15" s="5" t="n"/>
      <c r="D15" s="6" t="n"/>
      <c r="F15" s="7">
        <f>IF(B15="","",B15*D15)</f>
        <v/>
      </c>
    </row>
    <row r="16">
      <c r="A16" s="3" t="inlineStr">
        <is>
          <t>Total labor hours</t>
        </is>
      </c>
      <c r="B16">
        <f>SUM(B6:B15)</f>
        <v/>
      </c>
      <c r="E16" s="3" t="inlineStr">
        <is>
          <t>Labor</t>
        </is>
      </c>
      <c r="F16" s="7">
        <f>SUM(F6:F15)</f>
        <v/>
      </c>
    </row>
    <row r="18">
      <c r="A18" s="3" t="inlineStr">
        <is>
          <t>MATERIALS</t>
        </is>
      </c>
    </row>
    <row r="19">
      <c r="A19" s="4" t="inlineStr">
        <is>
          <t>Item</t>
        </is>
      </c>
      <c r="B19" s="4" t="inlineStr">
        <is>
          <t>Qty</t>
        </is>
      </c>
      <c r="C19" s="4" t="inlineStr">
        <is>
          <t>Unit</t>
        </is>
      </c>
      <c r="D19" s="4" t="inlineStr">
        <is>
          <t>Unit cost</t>
        </is>
      </c>
      <c r="E19" s="4" t="inlineStr">
        <is>
          <t>Waste %</t>
        </is>
      </c>
      <c r="F19" s="4" t="inlineStr">
        <is>
          <t>Line cost</t>
        </is>
      </c>
    </row>
    <row r="20">
      <c r="A20" s="5" t="inlineStr">
        <is>
          <t>Wall and floor tile</t>
        </is>
      </c>
      <c r="B20" s="5" t="n">
        <v>90</v>
      </c>
      <c r="C20" s="5" t="inlineStr">
        <is>
          <t>sq ft</t>
        </is>
      </c>
      <c r="D20" s="6" t="n">
        <v>6</v>
      </c>
      <c r="E20" s="8" t="n">
        <v>0.1</v>
      </c>
      <c r="F20" s="7">
        <f>IF(B20="","",B20*D20*(1+N(E20)))</f>
        <v/>
      </c>
    </row>
    <row r="21">
      <c r="A21" s="5" t="inlineStr">
        <is>
          <t>Thinset, grout, membrane</t>
        </is>
      </c>
      <c r="B21" s="5" t="n">
        <v>1</v>
      </c>
      <c r="C21" s="5" t="inlineStr">
        <is>
          <t>lot</t>
        </is>
      </c>
      <c r="D21" s="6" t="n">
        <v>380</v>
      </c>
      <c r="E21" s="8" t="n">
        <v>0</v>
      </c>
      <c r="F21" s="7">
        <f>IF(B21="","",B21*D21*(1+N(E21)))</f>
        <v/>
      </c>
    </row>
    <row r="22">
      <c r="A22" s="5" t="inlineStr">
        <is>
          <t>Vanity with top</t>
        </is>
      </c>
      <c r="B22" s="5" t="n">
        <v>1</v>
      </c>
      <c r="C22" s="5" t="inlineStr">
        <is>
          <t>each</t>
        </is>
      </c>
      <c r="D22" s="6" t="n">
        <v>900</v>
      </c>
      <c r="E22" s="8" t="n">
        <v>0</v>
      </c>
      <c r="F22" s="7">
        <f>IF(B22="","",B22*D22*(1+N(E22)))</f>
        <v/>
      </c>
    </row>
    <row r="23">
      <c r="A23" s="5" t="inlineStr">
        <is>
          <t>Toilet</t>
        </is>
      </c>
      <c r="B23" s="5" t="n">
        <v>1</v>
      </c>
      <c r="C23" s="5" t="inlineStr">
        <is>
          <t>each</t>
        </is>
      </c>
      <c r="D23" s="6" t="n">
        <v>320</v>
      </c>
      <c r="E23" s="8" t="n">
        <v>0</v>
      </c>
      <c r="F23" s="7">
        <f>IF(B23="","",B23*D23*(1+N(E23)))</f>
        <v/>
      </c>
    </row>
    <row r="24">
      <c r="A24" s="5" t="inlineStr">
        <is>
          <t>Faucet and shower trim</t>
        </is>
      </c>
      <c r="B24" s="5" t="n">
        <v>1</v>
      </c>
      <c r="C24" s="5" t="inlineStr">
        <is>
          <t>set</t>
        </is>
      </c>
      <c r="D24" s="6" t="n">
        <v>450</v>
      </c>
      <c r="E24" s="8" t="n">
        <v>0</v>
      </c>
      <c r="F24" s="7">
        <f>IF(B24="","",B24*D24*(1+N(E24)))</f>
        <v/>
      </c>
    </row>
    <row r="25">
      <c r="A25" s="5" t="inlineStr">
        <is>
          <t>Drywall and paint supplies</t>
        </is>
      </c>
      <c r="B25" s="5" t="n">
        <v>1</v>
      </c>
      <c r="C25" s="5" t="inlineStr">
        <is>
          <t>lot</t>
        </is>
      </c>
      <c r="D25" s="6" t="n">
        <v>180</v>
      </c>
      <c r="E25" s="8" t="n">
        <v>0</v>
      </c>
      <c r="F25" s="7">
        <f>IF(B25="","",B25*D25*(1+N(E25)))</f>
        <v/>
      </c>
    </row>
    <row r="26">
      <c r="A26" s="5" t="inlineStr"/>
      <c r="B26" s="5" t="n"/>
      <c r="C26" s="5" t="inlineStr"/>
      <c r="D26" s="6" t="n"/>
      <c r="E26" s="8" t="n"/>
      <c r="F26" s="7">
        <f>IF(B26="","",B26*D26*(1+N(E26)))</f>
        <v/>
      </c>
    </row>
    <row r="27">
      <c r="A27" s="5" t="inlineStr"/>
      <c r="B27" s="5" t="n"/>
      <c r="C27" s="5" t="inlineStr"/>
      <c r="D27" s="6" t="n"/>
      <c r="E27" s="8" t="n"/>
      <c r="F27" s="7">
        <f>IF(B27="","",B27*D27*(1+N(E27)))</f>
        <v/>
      </c>
    </row>
    <row r="28">
      <c r="A28" s="5" t="inlineStr"/>
      <c r="B28" s="5" t="n"/>
      <c r="C28" s="5" t="inlineStr"/>
      <c r="D28" s="6" t="n"/>
      <c r="E28" s="8" t="n"/>
      <c r="F28" s="7">
        <f>IF(B28="","",B28*D28*(1+N(E28)))</f>
        <v/>
      </c>
    </row>
    <row r="29">
      <c r="A29" s="5" t="inlineStr"/>
      <c r="B29" s="5" t="n"/>
      <c r="C29" s="5" t="inlineStr"/>
      <c r="D29" s="6" t="n"/>
      <c r="E29" s="8" t="n"/>
      <c r="F29" s="7">
        <f>IF(B29="","",B29*D29*(1+N(E29)))</f>
        <v/>
      </c>
    </row>
    <row r="30">
      <c r="A30" s="5" t="inlineStr"/>
      <c r="B30" s="5" t="n"/>
      <c r="C30" s="5" t="inlineStr"/>
      <c r="D30" s="6" t="n"/>
      <c r="E30" s="8" t="n"/>
      <c r="F30" s="7">
        <f>IF(B30="","",B30*D30*(1+N(E30)))</f>
        <v/>
      </c>
    </row>
    <row r="31">
      <c r="A31" s="5" t="inlineStr"/>
      <c r="B31" s="5" t="n"/>
      <c r="C31" s="5" t="inlineStr"/>
      <c r="D31" s="6" t="n"/>
      <c r="E31" s="8" t="n"/>
      <c r="F31" s="7">
        <f>IF(B31="","",B31*D31*(1+N(E31)))</f>
        <v/>
      </c>
    </row>
    <row r="32">
      <c r="E32" s="3" t="inlineStr">
        <is>
          <t>Materials</t>
        </is>
      </c>
      <c r="F32" s="7">
        <f>SUM(F20:F31)</f>
        <v/>
      </c>
    </row>
    <row r="34">
      <c r="A34" s="3" t="inlineStr">
        <is>
          <t>SUBCONTRACTORS, EQUIPMENT, FEES</t>
        </is>
      </c>
    </row>
    <row r="35">
      <c r="A35" s="4" t="inlineStr">
        <is>
          <t>Description</t>
        </is>
      </c>
      <c r="B35" s="4" t="inlineStr"/>
      <c r="C35" s="4" t="inlineStr"/>
      <c r="D35" s="4" t="inlineStr"/>
      <c r="E35" s="4" t="inlineStr"/>
      <c r="F35" s="4" t="inlineStr">
        <is>
          <t>Cost</t>
        </is>
      </c>
    </row>
    <row r="36">
      <c r="A36" s="5" t="inlineStr">
        <is>
          <t>Plumber (rough and trim)</t>
        </is>
      </c>
      <c r="F36" s="6" t="n">
        <v>1400</v>
      </c>
    </row>
    <row r="37">
      <c r="A37" s="5" t="inlineStr">
        <is>
          <t>Dumpster</t>
        </is>
      </c>
      <c r="F37" s="6" t="n">
        <v>450</v>
      </c>
    </row>
    <row r="38">
      <c r="A38" s="5" t="inlineStr">
        <is>
          <t>Permit</t>
        </is>
      </c>
      <c r="F38" s="6" t="n">
        <v>250</v>
      </c>
    </row>
    <row r="39">
      <c r="A39" s="5" t="inlineStr"/>
      <c r="F39" s="6" t="n"/>
    </row>
    <row r="40">
      <c r="A40" s="5" t="inlineStr"/>
      <c r="F40" s="6" t="n"/>
    </row>
    <row r="41">
      <c r="A41" s="5" t="inlineStr"/>
      <c r="F41" s="6" t="n"/>
    </row>
    <row r="42">
      <c r="A42" s="5" t="inlineStr"/>
      <c r="F42" s="6" t="n"/>
    </row>
    <row r="43">
      <c r="A43" s="5" t="inlineStr"/>
      <c r="F43" s="6" t="n"/>
    </row>
    <row r="44">
      <c r="E44" s="3" t="inlineStr">
        <is>
          <t>Subs etc.</t>
        </is>
      </c>
      <c r="F44" s="7">
        <f>SUM(F36:F43)</f>
        <v/>
      </c>
    </row>
    <row r="46">
      <c r="A46" s="3" t="inlineStr">
        <is>
          <t>PRICING</t>
        </is>
      </c>
    </row>
    <row r="47">
      <c r="A47" s="3" t="inlineStr">
        <is>
          <t>Direct cost (labor + materials + subs)</t>
        </is>
      </c>
      <c r="F47" s="7">
        <f>F16+F32+F44</f>
        <v/>
      </c>
    </row>
    <row r="48">
      <c r="A48" s="9" t="inlineStr">
        <is>
          <t>Annual overhead (rent, trucks, insurance, office, software, owner salary not in labor)</t>
        </is>
      </c>
      <c r="F48" s="6" t="n">
        <v>120000</v>
      </c>
    </row>
    <row r="49">
      <c r="A49" s="9" t="inlineStr">
        <is>
          <t>Billable labor hours per year (all crews)</t>
        </is>
      </c>
      <c r="F49" s="10" t="n">
        <v>4000</v>
      </c>
    </row>
    <row r="50">
      <c r="A50" s="9" t="inlineStr">
        <is>
          <t>Overhead per labor hour</t>
        </is>
      </c>
      <c r="F50" s="7">
        <f>F48/F49</f>
        <v/>
      </c>
    </row>
    <row r="51">
      <c r="A51" s="9" t="inlineStr">
        <is>
          <t>Overhead on this job</t>
        </is>
      </c>
      <c r="F51" s="7">
        <f>F50*B16</f>
        <v/>
      </c>
    </row>
    <row r="52">
      <c r="A52" s="3" t="inlineStr">
        <is>
          <t>Full job cost</t>
        </is>
      </c>
      <c r="F52" s="7">
        <f>F47+F51</f>
        <v/>
      </c>
    </row>
    <row r="53">
      <c r="A53" s="9" t="inlineStr">
        <is>
          <t>Target profit margin (profit as % of price)</t>
        </is>
      </c>
      <c r="F53" s="8" t="n">
        <v>0.2</v>
      </c>
    </row>
    <row r="54">
      <c r="A54" s="3" t="inlineStr">
        <is>
          <t>Price before tax</t>
        </is>
      </c>
      <c r="F54" s="7">
        <f>F52/(1-F53)</f>
        <v/>
      </c>
    </row>
    <row r="55">
      <c r="A55" s="9" t="inlineStr">
        <is>
          <t>Markup on job cost this equals</t>
        </is>
      </c>
      <c r="F55" s="11">
        <f>F54/F52-1</f>
        <v/>
      </c>
    </row>
    <row r="56">
      <c r="A56" s="9" t="inlineStr">
        <is>
          <t>Profit after overhead, in dollars (not gross margin)</t>
        </is>
      </c>
      <c r="F56" s="7">
        <f>F54-F52</f>
        <v/>
      </c>
    </row>
    <row r="57">
      <c r="A57" s="9" t="inlineStr">
        <is>
          <t>Sales tax rate to bill on materials. In many states you pay tax at the supply house and bill none here. Ask your accountant.</t>
        </is>
      </c>
      <c r="F57" s="8" t="n">
        <v>0</v>
      </c>
    </row>
    <row r="58">
      <c r="A58" s="9" t="inlineStr">
        <is>
          <t>Sales tax</t>
        </is>
      </c>
      <c r="F58" s="7">
        <f>F32*F57</f>
        <v/>
      </c>
    </row>
    <row r="59">
      <c r="A59" s="9" t="inlineStr">
        <is>
          <t>Pass-through at cost, no markup (for example a permit your customer can see)</t>
        </is>
      </c>
      <c r="F59" s="6" t="n">
        <v>0</v>
      </c>
    </row>
    <row r="60">
      <c r="A60" s="3" t="inlineStr">
        <is>
          <t>ESTIMATE TOTAL (tab 2 shows the customer total, rounded line by line)</t>
        </is>
      </c>
      <c r="F60" s="7">
        <f>F54+F58+F59</f>
        <v/>
      </c>
    </row>
    <row r="61">
      <c r="A61" s="9" t="inlineStr">
        <is>
          <t>Deposit % you want</t>
        </is>
      </c>
      <c r="F61" s="8" t="n">
        <v>0.1</v>
      </c>
    </row>
    <row r="62">
      <c r="A62" s="9" t="inlineStr">
        <is>
          <t>Deposit cap in dollars (0 = no cap). California: enter 1000 and keep deposit % at 10% or less</t>
        </is>
      </c>
      <c r="F62" s="6" t="n">
        <v>0</v>
      </c>
    </row>
    <row r="63">
      <c r="A63" s="3" t="inlineStr">
        <is>
          <t>Deposit to request</t>
        </is>
      </c>
      <c r="F63" s="7">
        <f>IF(F62&gt;0,MIN(F60*F61,F62),F60*F61)</f>
        <v/>
      </c>
    </row>
    <row r="64">
      <c r="A64" s="9" t="inlineStr">
        <is>
          <t>Balance after deposit</t>
        </is>
      </c>
      <c r="F64" s="7">
        <f>F60-F63</f>
        <v/>
      </c>
    </row>
    <row r="66">
      <c r="A66" s="12" t="inlineStr">
        <is>
          <t>Check: a flat 20% markup on direct cost alone would price this job at</t>
        </is>
      </c>
      <c r="F66" s="7">
        <f>F47*1.2</f>
        <v/>
      </c>
    </row>
    <row r="67">
      <c r="A67" s="12" t="inlineStr">
        <is>
          <t>...which leaves this much profit after overhead</t>
        </is>
      </c>
      <c r="F67" s="7">
        <f>F47*1.2-F52</f>
        <v/>
      </c>
    </row>
  </sheetData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4" customWidth="1" min="4" max="4"/>
    <col width="16" customWidth="1" min="5" max="5"/>
    <col hidden="1" width="13" customWidth="1" min="6" max="6"/>
  </cols>
  <sheetData>
    <row r="1">
      <c r="A1" s="13" t="inlineStr">
        <is>
          <t>ESTIMATE</t>
        </is>
      </c>
    </row>
    <row r="3">
      <c r="A3" s="3" t="inlineStr">
        <is>
          <t>Your company</t>
        </is>
      </c>
      <c r="B3" s="5" t="inlineStr">
        <is>
          <t>Your Company Name</t>
        </is>
      </c>
      <c r="C3" s="14" t="n"/>
      <c r="D3" s="14" t="n"/>
      <c r="E3" s="15" t="n"/>
    </row>
    <row r="4">
      <c r="A4" s="3" t="inlineStr">
        <is>
          <t>License / registration #</t>
        </is>
      </c>
      <c r="B4" s="5" t="inlineStr"/>
      <c r="C4" s="14" t="n"/>
      <c r="D4" s="14" t="n"/>
      <c r="E4" s="15" t="n"/>
    </row>
    <row r="5">
      <c r="A5" s="3" t="inlineStr">
        <is>
          <t>Phone / email</t>
        </is>
      </c>
      <c r="B5" s="5" t="inlineStr"/>
      <c r="C5" s="14" t="n"/>
      <c r="D5" s="14" t="n"/>
      <c r="E5" s="15" t="n"/>
    </row>
    <row r="6">
      <c r="A6" s="3" t="inlineStr">
        <is>
          <t>Customer</t>
        </is>
      </c>
      <c r="B6" s="5" t="inlineStr"/>
      <c r="C6" s="14" t="n"/>
      <c r="D6" s="14" t="n"/>
      <c r="E6" s="15" t="n"/>
    </row>
    <row r="7">
      <c r="A7" s="3" t="inlineStr">
        <is>
          <t>Job address</t>
        </is>
      </c>
      <c r="B7" s="5" t="inlineStr"/>
      <c r="C7" s="14" t="n"/>
      <c r="D7" s="14" t="n"/>
      <c r="E7" s="15" t="n"/>
    </row>
    <row r="8">
      <c r="A8" s="3" t="inlineStr">
        <is>
          <t>Estimate #</t>
        </is>
      </c>
      <c r="B8" s="5" t="inlineStr">
        <is>
          <t>E-1001</t>
        </is>
      </c>
      <c r="C8" s="14" t="n"/>
      <c r="D8" s="14" t="n"/>
      <c r="E8" s="15" t="n"/>
    </row>
    <row r="9">
      <c r="A9" s="3" t="inlineStr">
        <is>
          <t>Date</t>
        </is>
      </c>
      <c r="B9" s="5" t="inlineStr"/>
      <c r="C9" s="14" t="n"/>
      <c r="D9" s="14" t="n"/>
      <c r="E9" s="15" t="n"/>
    </row>
    <row r="10">
      <c r="A10" s="3" t="inlineStr">
        <is>
          <t>Valid until (30 days is common)</t>
        </is>
      </c>
      <c r="B10" s="5" t="inlineStr"/>
      <c r="C10" s="14" t="n"/>
      <c r="D10" s="14" t="n"/>
      <c r="E10" s="15" t="n"/>
    </row>
    <row r="11">
      <c r="A11" s="3" t="inlineStr">
        <is>
          <t>Estimated start</t>
        </is>
      </c>
      <c r="B11" s="5" t="inlineStr"/>
      <c r="C11" s="14" t="n"/>
      <c r="D11" s="14" t="n"/>
      <c r="E11" s="15" t="n"/>
    </row>
    <row r="12">
      <c r="A12" s="3" t="inlineStr">
        <is>
          <t>Estimated completion</t>
        </is>
      </c>
      <c r="B12" s="5" t="inlineStr"/>
      <c r="C12" s="14" t="n"/>
      <c r="D12" s="14" t="n"/>
      <c r="E12" s="15" t="n"/>
    </row>
    <row r="14">
      <c r="A14" s="3" t="inlineStr">
        <is>
          <t>Scope of work</t>
        </is>
      </c>
    </row>
    <row r="15">
      <c r="A15" s="16" t="inlineStr">
        <is>
          <t>Describe the work in plain words: what you will do, which products (brand, model, color), and where.</t>
        </is>
      </c>
      <c r="B15" s="17" t="n"/>
      <c r="C15" s="17" t="n"/>
      <c r="D15" s="17" t="n"/>
      <c r="E15" s="18" t="n"/>
    </row>
    <row r="16">
      <c r="A16" s="19" t="n"/>
      <c r="E16" s="20" t="n"/>
    </row>
    <row r="17">
      <c r="A17" s="21" t="n"/>
      <c r="B17" s="22" t="n"/>
      <c r="C17" s="22" t="n"/>
      <c r="D17" s="22" t="n"/>
      <c r="E17" s="23" t="n"/>
    </row>
    <row r="19">
      <c r="A19" s="24" t="inlineStr">
        <is>
          <t>Item</t>
        </is>
      </c>
      <c r="B19" s="24" t="inlineStr">
        <is>
          <t>Qty</t>
        </is>
      </c>
      <c r="C19" s="24" t="inlineStr">
        <is>
          <t>Unit</t>
        </is>
      </c>
      <c r="D19" s="24" t="inlineStr">
        <is>
          <t>Unit price</t>
        </is>
      </c>
      <c r="E19" s="24" t="inlineStr">
        <is>
          <t>Total</t>
        </is>
      </c>
    </row>
    <row r="20">
      <c r="A20">
        <f>IF('1 Pricing worksheet'!A6="","",'1 Pricing worksheet'!A6)</f>
        <v/>
      </c>
      <c r="B20">
        <f>IF('1 Pricing worksheet'!B6="","",'1 Pricing worksheet'!B6)</f>
        <v/>
      </c>
      <c r="C20">
        <f>IF('1 Pricing worksheet'!B6="","","hours")</f>
        <v/>
      </c>
      <c r="D20" s="7">
        <f>IF(OR(B20="",F20=""),"",ROUND(F20/B20,2))</f>
        <v/>
      </c>
      <c r="E20" s="7">
        <f>IF(D20="","",ROUND(B20*D20,2))</f>
        <v/>
      </c>
      <c r="F20">
        <f>IF('1 Pricing worksheet'!F6="","",'1 Pricing worksheet'!F6*'1 Pricing worksheet'!F54/'1 Pricing worksheet'!F47)</f>
        <v/>
      </c>
    </row>
    <row r="21">
      <c r="A21">
        <f>IF('1 Pricing worksheet'!A7="","",'1 Pricing worksheet'!A7)</f>
        <v/>
      </c>
      <c r="B21">
        <f>IF('1 Pricing worksheet'!B7="","",'1 Pricing worksheet'!B7)</f>
        <v/>
      </c>
      <c r="C21">
        <f>IF('1 Pricing worksheet'!B7="","","hours")</f>
        <v/>
      </c>
      <c r="D21" s="7">
        <f>IF(OR(B21="",F21=""),"",ROUND(F21/B21,2))</f>
        <v/>
      </c>
      <c r="E21" s="7">
        <f>IF(D21="","",ROUND(B21*D21,2))</f>
        <v/>
      </c>
      <c r="F21">
        <f>IF('1 Pricing worksheet'!F7="","",'1 Pricing worksheet'!F7*'1 Pricing worksheet'!F54/'1 Pricing worksheet'!F47)</f>
        <v/>
      </c>
    </row>
    <row r="22">
      <c r="A22">
        <f>IF('1 Pricing worksheet'!A8="","",'1 Pricing worksheet'!A8)</f>
        <v/>
      </c>
      <c r="B22">
        <f>IF('1 Pricing worksheet'!B8="","",'1 Pricing worksheet'!B8)</f>
        <v/>
      </c>
      <c r="C22">
        <f>IF('1 Pricing worksheet'!B8="","","hours")</f>
        <v/>
      </c>
      <c r="D22" s="7">
        <f>IF(OR(B22="",F22=""),"",ROUND(F22/B22,2))</f>
        <v/>
      </c>
      <c r="E22" s="7">
        <f>IF(D22="","",ROUND(B22*D22,2))</f>
        <v/>
      </c>
      <c r="F22">
        <f>IF('1 Pricing worksheet'!F8="","",'1 Pricing worksheet'!F8*'1 Pricing worksheet'!F54/'1 Pricing worksheet'!F47)</f>
        <v/>
      </c>
    </row>
    <row r="23">
      <c r="A23">
        <f>IF('1 Pricing worksheet'!A9="","",'1 Pricing worksheet'!A9)</f>
        <v/>
      </c>
      <c r="B23">
        <f>IF('1 Pricing worksheet'!B9="","",'1 Pricing worksheet'!B9)</f>
        <v/>
      </c>
      <c r="C23">
        <f>IF('1 Pricing worksheet'!B9="","","hours")</f>
        <v/>
      </c>
      <c r="D23" s="7">
        <f>IF(OR(B23="",F23=""),"",ROUND(F23/B23,2))</f>
        <v/>
      </c>
      <c r="E23" s="7">
        <f>IF(D23="","",ROUND(B23*D23,2))</f>
        <v/>
      </c>
      <c r="F23">
        <f>IF('1 Pricing worksheet'!F9="","",'1 Pricing worksheet'!F9*'1 Pricing worksheet'!F54/'1 Pricing worksheet'!F47)</f>
        <v/>
      </c>
    </row>
    <row r="24">
      <c r="A24">
        <f>IF('1 Pricing worksheet'!A10="","",'1 Pricing worksheet'!A10)</f>
        <v/>
      </c>
      <c r="B24">
        <f>IF('1 Pricing worksheet'!B10="","",'1 Pricing worksheet'!B10)</f>
        <v/>
      </c>
      <c r="C24">
        <f>IF('1 Pricing worksheet'!B10="","","hours")</f>
        <v/>
      </c>
      <c r="D24" s="7">
        <f>IF(OR(B24="",F24=""),"",ROUND(F24/B24,2))</f>
        <v/>
      </c>
      <c r="E24" s="7">
        <f>IF(D24="","",ROUND(B24*D24,2))</f>
        <v/>
      </c>
      <c r="F24">
        <f>IF('1 Pricing worksheet'!F10="","",'1 Pricing worksheet'!F10*'1 Pricing worksheet'!F54/'1 Pricing worksheet'!F47)</f>
        <v/>
      </c>
    </row>
    <row r="25">
      <c r="A25">
        <f>IF('1 Pricing worksheet'!A11="","",'1 Pricing worksheet'!A11)</f>
        <v/>
      </c>
      <c r="B25">
        <f>IF('1 Pricing worksheet'!B11="","",'1 Pricing worksheet'!B11)</f>
        <v/>
      </c>
      <c r="C25">
        <f>IF('1 Pricing worksheet'!B11="","","hours")</f>
        <v/>
      </c>
      <c r="D25" s="7">
        <f>IF(OR(B25="",F25=""),"",ROUND(F25/B25,2))</f>
        <v/>
      </c>
      <c r="E25" s="7">
        <f>IF(D25="","",ROUND(B25*D25,2))</f>
        <v/>
      </c>
      <c r="F25">
        <f>IF('1 Pricing worksheet'!F11="","",'1 Pricing worksheet'!F11*'1 Pricing worksheet'!F54/'1 Pricing worksheet'!F47)</f>
        <v/>
      </c>
    </row>
    <row r="26">
      <c r="A26">
        <f>IF('1 Pricing worksheet'!A12="","",'1 Pricing worksheet'!A12)</f>
        <v/>
      </c>
      <c r="B26">
        <f>IF('1 Pricing worksheet'!B12="","",'1 Pricing worksheet'!B12)</f>
        <v/>
      </c>
      <c r="C26">
        <f>IF('1 Pricing worksheet'!B12="","","hours")</f>
        <v/>
      </c>
      <c r="D26" s="7">
        <f>IF(OR(B26="",F26=""),"",ROUND(F26/B26,2))</f>
        <v/>
      </c>
      <c r="E26" s="7">
        <f>IF(D26="","",ROUND(B26*D26,2))</f>
        <v/>
      </c>
      <c r="F26">
        <f>IF('1 Pricing worksheet'!F12="","",'1 Pricing worksheet'!F12*'1 Pricing worksheet'!F54/'1 Pricing worksheet'!F47)</f>
        <v/>
      </c>
    </row>
    <row r="27">
      <c r="A27">
        <f>IF('1 Pricing worksheet'!A13="","",'1 Pricing worksheet'!A13)</f>
        <v/>
      </c>
      <c r="B27">
        <f>IF('1 Pricing worksheet'!B13="","",'1 Pricing worksheet'!B13)</f>
        <v/>
      </c>
      <c r="C27">
        <f>IF('1 Pricing worksheet'!B13="","","hours")</f>
        <v/>
      </c>
      <c r="D27" s="7">
        <f>IF(OR(B27="",F27=""),"",ROUND(F27/B27,2))</f>
        <v/>
      </c>
      <c r="E27" s="7">
        <f>IF(D27="","",ROUND(B27*D27,2))</f>
        <v/>
      </c>
      <c r="F27">
        <f>IF('1 Pricing worksheet'!F13="","",'1 Pricing worksheet'!F13*'1 Pricing worksheet'!F54/'1 Pricing worksheet'!F47)</f>
        <v/>
      </c>
    </row>
    <row r="28">
      <c r="A28">
        <f>IF('1 Pricing worksheet'!A14="","",'1 Pricing worksheet'!A14)</f>
        <v/>
      </c>
      <c r="B28">
        <f>IF('1 Pricing worksheet'!B14="","",'1 Pricing worksheet'!B14)</f>
        <v/>
      </c>
      <c r="C28">
        <f>IF('1 Pricing worksheet'!B14="","","hours")</f>
        <v/>
      </c>
      <c r="D28" s="7">
        <f>IF(OR(B28="",F28=""),"",ROUND(F28/B28,2))</f>
        <v/>
      </c>
      <c r="E28" s="7">
        <f>IF(D28="","",ROUND(B28*D28,2))</f>
        <v/>
      </c>
      <c r="F28">
        <f>IF('1 Pricing worksheet'!F14="","",'1 Pricing worksheet'!F14*'1 Pricing worksheet'!F54/'1 Pricing worksheet'!F47)</f>
        <v/>
      </c>
    </row>
    <row r="29">
      <c r="A29">
        <f>IF('1 Pricing worksheet'!A15="","",'1 Pricing worksheet'!A15)</f>
        <v/>
      </c>
      <c r="B29">
        <f>IF('1 Pricing worksheet'!B15="","",'1 Pricing worksheet'!B15)</f>
        <v/>
      </c>
      <c r="C29">
        <f>IF('1 Pricing worksheet'!B15="","","hours")</f>
        <v/>
      </c>
      <c r="D29" s="7">
        <f>IF(OR(B29="",F29=""),"",ROUND(F29/B29,2))</f>
        <v/>
      </c>
      <c r="E29" s="7">
        <f>IF(D29="","",ROUND(B29*D29,2))</f>
        <v/>
      </c>
      <c r="F29">
        <f>IF('1 Pricing worksheet'!F15="","",'1 Pricing worksheet'!F15*'1 Pricing worksheet'!F54/'1 Pricing worksheet'!F47)</f>
        <v/>
      </c>
    </row>
    <row r="30">
      <c r="A30">
        <f>IF('1 Pricing worksheet'!A20="","",'1 Pricing worksheet'!A20)</f>
        <v/>
      </c>
      <c r="B30">
        <f>IF('1 Pricing worksheet'!B20="","",'1 Pricing worksheet'!B20)</f>
        <v/>
      </c>
      <c r="C30">
        <f>IF('1 Pricing worksheet'!C20="","",'1 Pricing worksheet'!C20)</f>
        <v/>
      </c>
      <c r="D30" s="7">
        <f>IF(OR(B30="",F30=""),"",ROUND(F30/B30,2))</f>
        <v/>
      </c>
      <c r="E30" s="7">
        <f>IF(D30="","",ROUND(B30*D30,2))</f>
        <v/>
      </c>
      <c r="F30">
        <f>IF('1 Pricing worksheet'!F20="","",'1 Pricing worksheet'!F20*'1 Pricing worksheet'!F54/'1 Pricing worksheet'!F47)</f>
        <v/>
      </c>
    </row>
    <row r="31">
      <c r="A31">
        <f>IF('1 Pricing worksheet'!A21="","",'1 Pricing worksheet'!A21)</f>
        <v/>
      </c>
      <c r="B31">
        <f>IF('1 Pricing worksheet'!B21="","",'1 Pricing worksheet'!B21)</f>
        <v/>
      </c>
      <c r="C31">
        <f>IF('1 Pricing worksheet'!C21="","",'1 Pricing worksheet'!C21)</f>
        <v/>
      </c>
      <c r="D31" s="7">
        <f>IF(OR(B31="",F31=""),"",ROUND(F31/B31,2))</f>
        <v/>
      </c>
      <c r="E31" s="7">
        <f>IF(D31="","",ROUND(B31*D31,2))</f>
        <v/>
      </c>
      <c r="F31">
        <f>IF('1 Pricing worksheet'!F21="","",'1 Pricing worksheet'!F21*'1 Pricing worksheet'!F54/'1 Pricing worksheet'!F47)</f>
        <v/>
      </c>
    </row>
    <row r="32">
      <c r="A32">
        <f>IF('1 Pricing worksheet'!A22="","",'1 Pricing worksheet'!A22)</f>
        <v/>
      </c>
      <c r="B32">
        <f>IF('1 Pricing worksheet'!B22="","",'1 Pricing worksheet'!B22)</f>
        <v/>
      </c>
      <c r="C32">
        <f>IF('1 Pricing worksheet'!C22="","",'1 Pricing worksheet'!C22)</f>
        <v/>
      </c>
      <c r="D32" s="7">
        <f>IF(OR(B32="",F32=""),"",ROUND(F32/B32,2))</f>
        <v/>
      </c>
      <c r="E32" s="7">
        <f>IF(D32="","",ROUND(B32*D32,2))</f>
        <v/>
      </c>
      <c r="F32">
        <f>IF('1 Pricing worksheet'!F22="","",'1 Pricing worksheet'!F22*'1 Pricing worksheet'!F54/'1 Pricing worksheet'!F47)</f>
        <v/>
      </c>
    </row>
    <row r="33">
      <c r="A33">
        <f>IF('1 Pricing worksheet'!A23="","",'1 Pricing worksheet'!A23)</f>
        <v/>
      </c>
      <c r="B33">
        <f>IF('1 Pricing worksheet'!B23="","",'1 Pricing worksheet'!B23)</f>
        <v/>
      </c>
      <c r="C33">
        <f>IF('1 Pricing worksheet'!C23="","",'1 Pricing worksheet'!C23)</f>
        <v/>
      </c>
      <c r="D33" s="7">
        <f>IF(OR(B33="",F33=""),"",ROUND(F33/B33,2))</f>
        <v/>
      </c>
      <c r="E33" s="7">
        <f>IF(D33="","",ROUND(B33*D33,2))</f>
        <v/>
      </c>
      <c r="F33">
        <f>IF('1 Pricing worksheet'!F23="","",'1 Pricing worksheet'!F23*'1 Pricing worksheet'!F54/'1 Pricing worksheet'!F47)</f>
        <v/>
      </c>
    </row>
    <row r="34">
      <c r="A34">
        <f>IF('1 Pricing worksheet'!A24="","",'1 Pricing worksheet'!A24)</f>
        <v/>
      </c>
      <c r="B34">
        <f>IF('1 Pricing worksheet'!B24="","",'1 Pricing worksheet'!B24)</f>
        <v/>
      </c>
      <c r="C34">
        <f>IF('1 Pricing worksheet'!C24="","",'1 Pricing worksheet'!C24)</f>
        <v/>
      </c>
      <c r="D34" s="7">
        <f>IF(OR(B34="",F34=""),"",ROUND(F34/B34,2))</f>
        <v/>
      </c>
      <c r="E34" s="7">
        <f>IF(D34="","",ROUND(B34*D34,2))</f>
        <v/>
      </c>
      <c r="F34">
        <f>IF('1 Pricing worksheet'!F24="","",'1 Pricing worksheet'!F24*'1 Pricing worksheet'!F54/'1 Pricing worksheet'!F47)</f>
        <v/>
      </c>
    </row>
    <row r="35">
      <c r="A35">
        <f>IF('1 Pricing worksheet'!A25="","",'1 Pricing worksheet'!A25)</f>
        <v/>
      </c>
      <c r="B35">
        <f>IF('1 Pricing worksheet'!B25="","",'1 Pricing worksheet'!B25)</f>
        <v/>
      </c>
      <c r="C35">
        <f>IF('1 Pricing worksheet'!C25="","",'1 Pricing worksheet'!C25)</f>
        <v/>
      </c>
      <c r="D35" s="7">
        <f>IF(OR(B35="",F35=""),"",ROUND(F35/B35,2))</f>
        <v/>
      </c>
      <c r="E35" s="7">
        <f>IF(D35="","",ROUND(B35*D35,2))</f>
        <v/>
      </c>
      <c r="F35">
        <f>IF('1 Pricing worksheet'!F25="","",'1 Pricing worksheet'!F25*'1 Pricing worksheet'!F54/'1 Pricing worksheet'!F47)</f>
        <v/>
      </c>
    </row>
    <row r="36">
      <c r="A36">
        <f>IF('1 Pricing worksheet'!A26="","",'1 Pricing worksheet'!A26)</f>
        <v/>
      </c>
      <c r="B36">
        <f>IF('1 Pricing worksheet'!B26="","",'1 Pricing worksheet'!B26)</f>
        <v/>
      </c>
      <c r="C36">
        <f>IF('1 Pricing worksheet'!C26="","",'1 Pricing worksheet'!C26)</f>
        <v/>
      </c>
      <c r="D36" s="7">
        <f>IF(OR(B36="",F36=""),"",ROUND(F36/B36,2))</f>
        <v/>
      </c>
      <c r="E36" s="7">
        <f>IF(D36="","",ROUND(B36*D36,2))</f>
        <v/>
      </c>
      <c r="F36">
        <f>IF('1 Pricing worksheet'!F26="","",'1 Pricing worksheet'!F26*'1 Pricing worksheet'!F54/'1 Pricing worksheet'!F47)</f>
        <v/>
      </c>
    </row>
    <row r="37">
      <c r="A37">
        <f>IF('1 Pricing worksheet'!A27="","",'1 Pricing worksheet'!A27)</f>
        <v/>
      </c>
      <c r="B37">
        <f>IF('1 Pricing worksheet'!B27="","",'1 Pricing worksheet'!B27)</f>
        <v/>
      </c>
      <c r="C37">
        <f>IF('1 Pricing worksheet'!C27="","",'1 Pricing worksheet'!C27)</f>
        <v/>
      </c>
      <c r="D37" s="7">
        <f>IF(OR(B37="",F37=""),"",ROUND(F37/B37,2))</f>
        <v/>
      </c>
      <c r="E37" s="7">
        <f>IF(D37="","",ROUND(B37*D37,2))</f>
        <v/>
      </c>
      <c r="F37">
        <f>IF('1 Pricing worksheet'!F27="","",'1 Pricing worksheet'!F27*'1 Pricing worksheet'!F54/'1 Pricing worksheet'!F47)</f>
        <v/>
      </c>
    </row>
    <row r="38">
      <c r="A38">
        <f>IF('1 Pricing worksheet'!A28="","",'1 Pricing worksheet'!A28)</f>
        <v/>
      </c>
      <c r="B38">
        <f>IF('1 Pricing worksheet'!B28="","",'1 Pricing worksheet'!B28)</f>
        <v/>
      </c>
      <c r="C38">
        <f>IF('1 Pricing worksheet'!C28="","",'1 Pricing worksheet'!C28)</f>
        <v/>
      </c>
      <c r="D38" s="7">
        <f>IF(OR(B38="",F38=""),"",ROUND(F38/B38,2))</f>
        <v/>
      </c>
      <c r="E38" s="7">
        <f>IF(D38="","",ROUND(B38*D38,2))</f>
        <v/>
      </c>
      <c r="F38">
        <f>IF('1 Pricing worksheet'!F28="","",'1 Pricing worksheet'!F28*'1 Pricing worksheet'!F54/'1 Pricing worksheet'!F47)</f>
        <v/>
      </c>
    </row>
    <row r="39">
      <c r="A39">
        <f>IF('1 Pricing worksheet'!A29="","",'1 Pricing worksheet'!A29)</f>
        <v/>
      </c>
      <c r="B39">
        <f>IF('1 Pricing worksheet'!B29="","",'1 Pricing worksheet'!B29)</f>
        <v/>
      </c>
      <c r="C39">
        <f>IF('1 Pricing worksheet'!C29="","",'1 Pricing worksheet'!C29)</f>
        <v/>
      </c>
      <c r="D39" s="7">
        <f>IF(OR(B39="",F39=""),"",ROUND(F39/B39,2))</f>
        <v/>
      </c>
      <c r="E39" s="7">
        <f>IF(D39="","",ROUND(B39*D39,2))</f>
        <v/>
      </c>
      <c r="F39">
        <f>IF('1 Pricing worksheet'!F29="","",'1 Pricing worksheet'!F29*'1 Pricing worksheet'!F54/'1 Pricing worksheet'!F47)</f>
        <v/>
      </c>
    </row>
    <row r="40">
      <c r="A40">
        <f>IF('1 Pricing worksheet'!A30="","",'1 Pricing worksheet'!A30)</f>
        <v/>
      </c>
      <c r="B40">
        <f>IF('1 Pricing worksheet'!B30="","",'1 Pricing worksheet'!B30)</f>
        <v/>
      </c>
      <c r="C40">
        <f>IF('1 Pricing worksheet'!C30="","",'1 Pricing worksheet'!C30)</f>
        <v/>
      </c>
      <c r="D40" s="7">
        <f>IF(OR(B40="",F40=""),"",ROUND(F40/B40,2))</f>
        <v/>
      </c>
      <c r="E40" s="7">
        <f>IF(D40="","",ROUND(B40*D40,2))</f>
        <v/>
      </c>
      <c r="F40">
        <f>IF('1 Pricing worksheet'!F30="","",'1 Pricing worksheet'!F30*'1 Pricing worksheet'!F54/'1 Pricing worksheet'!F47)</f>
        <v/>
      </c>
    </row>
    <row r="41">
      <c r="A41">
        <f>IF('1 Pricing worksheet'!A31="","",'1 Pricing worksheet'!A31)</f>
        <v/>
      </c>
      <c r="B41">
        <f>IF('1 Pricing worksheet'!B31="","",'1 Pricing worksheet'!B31)</f>
        <v/>
      </c>
      <c r="C41">
        <f>IF('1 Pricing worksheet'!C31="","",'1 Pricing worksheet'!C31)</f>
        <v/>
      </c>
      <c r="D41" s="7">
        <f>IF(OR(B41="",F41=""),"",ROUND(F41/B41,2))</f>
        <v/>
      </c>
      <c r="E41" s="7">
        <f>IF(D41="","",ROUND(B41*D41,2))</f>
        <v/>
      </c>
      <c r="F41">
        <f>IF('1 Pricing worksheet'!F31="","",'1 Pricing worksheet'!F31*'1 Pricing worksheet'!F54/'1 Pricing worksheet'!F47)</f>
        <v/>
      </c>
    </row>
    <row r="42">
      <c r="A42">
        <f>IF('1 Pricing worksheet'!A36="","",'1 Pricing worksheet'!A36)</f>
        <v/>
      </c>
      <c r="B42">
        <f>IF('1 Pricing worksheet'!F36="","",1)</f>
        <v/>
      </c>
      <c r="C42">
        <f>IF('1 Pricing worksheet'!F36="","","lot")</f>
        <v/>
      </c>
      <c r="D42" s="7">
        <f>IF(OR(B42="",F42=""),"",ROUND(F42/B42,2))</f>
        <v/>
      </c>
      <c r="E42" s="7">
        <f>IF(D42="","",ROUND(B42*D42,2))</f>
        <v/>
      </c>
      <c r="F42">
        <f>IF('1 Pricing worksheet'!F36="","",'1 Pricing worksheet'!F36*'1 Pricing worksheet'!F54/'1 Pricing worksheet'!F47)</f>
        <v/>
      </c>
    </row>
    <row r="43">
      <c r="A43">
        <f>IF('1 Pricing worksheet'!A37="","",'1 Pricing worksheet'!A37)</f>
        <v/>
      </c>
      <c r="B43">
        <f>IF('1 Pricing worksheet'!F37="","",1)</f>
        <v/>
      </c>
      <c r="C43">
        <f>IF('1 Pricing worksheet'!F37="","","lot")</f>
        <v/>
      </c>
      <c r="D43" s="7">
        <f>IF(OR(B43="",F43=""),"",ROUND(F43/B43,2))</f>
        <v/>
      </c>
      <c r="E43" s="7">
        <f>IF(D43="","",ROUND(B43*D43,2))</f>
        <v/>
      </c>
      <c r="F43">
        <f>IF('1 Pricing worksheet'!F37="","",'1 Pricing worksheet'!F37*'1 Pricing worksheet'!F54/'1 Pricing worksheet'!F47)</f>
        <v/>
      </c>
    </row>
    <row r="44">
      <c r="A44">
        <f>IF('1 Pricing worksheet'!A38="","",'1 Pricing worksheet'!A38)</f>
        <v/>
      </c>
      <c r="B44">
        <f>IF('1 Pricing worksheet'!F38="","",1)</f>
        <v/>
      </c>
      <c r="C44">
        <f>IF('1 Pricing worksheet'!F38="","","lot")</f>
        <v/>
      </c>
      <c r="D44" s="7">
        <f>IF(OR(B44="",F44=""),"",ROUND(F44/B44,2))</f>
        <v/>
      </c>
      <c r="E44" s="7">
        <f>IF(D44="","",ROUND(B44*D44,2))</f>
        <v/>
      </c>
      <c r="F44">
        <f>IF('1 Pricing worksheet'!F38="","",'1 Pricing worksheet'!F38*'1 Pricing worksheet'!F54/'1 Pricing worksheet'!F47)</f>
        <v/>
      </c>
    </row>
    <row r="45">
      <c r="A45">
        <f>IF('1 Pricing worksheet'!A39="","",'1 Pricing worksheet'!A39)</f>
        <v/>
      </c>
      <c r="B45">
        <f>IF('1 Pricing worksheet'!F39="","",1)</f>
        <v/>
      </c>
      <c r="C45">
        <f>IF('1 Pricing worksheet'!F39="","","lot")</f>
        <v/>
      </c>
      <c r="D45" s="7">
        <f>IF(OR(B45="",F45=""),"",ROUND(F45/B45,2))</f>
        <v/>
      </c>
      <c r="E45" s="7">
        <f>IF(D45="","",ROUND(B45*D45,2))</f>
        <v/>
      </c>
      <c r="F45">
        <f>IF('1 Pricing worksheet'!F39="","",'1 Pricing worksheet'!F39*'1 Pricing worksheet'!F54/'1 Pricing worksheet'!F47)</f>
        <v/>
      </c>
    </row>
    <row r="46">
      <c r="A46">
        <f>IF('1 Pricing worksheet'!A40="","",'1 Pricing worksheet'!A40)</f>
        <v/>
      </c>
      <c r="B46">
        <f>IF('1 Pricing worksheet'!F40="","",1)</f>
        <v/>
      </c>
      <c r="C46">
        <f>IF('1 Pricing worksheet'!F40="","","lot")</f>
        <v/>
      </c>
      <c r="D46" s="7">
        <f>IF(OR(B46="",F46=""),"",ROUND(F46/B46,2))</f>
        <v/>
      </c>
      <c r="E46" s="7">
        <f>IF(D46="","",ROUND(B46*D46,2))</f>
        <v/>
      </c>
      <c r="F46">
        <f>IF('1 Pricing worksheet'!F40="","",'1 Pricing worksheet'!F40*'1 Pricing worksheet'!F54/'1 Pricing worksheet'!F47)</f>
        <v/>
      </c>
    </row>
    <row r="47">
      <c r="A47">
        <f>IF('1 Pricing worksheet'!A41="","",'1 Pricing worksheet'!A41)</f>
        <v/>
      </c>
      <c r="B47">
        <f>IF('1 Pricing worksheet'!F41="","",1)</f>
        <v/>
      </c>
      <c r="C47">
        <f>IF('1 Pricing worksheet'!F41="","","lot")</f>
        <v/>
      </c>
      <c r="D47" s="7">
        <f>IF(OR(B47="",F47=""),"",ROUND(F47/B47,2))</f>
        <v/>
      </c>
      <c r="E47" s="7">
        <f>IF(D47="","",ROUND(B47*D47,2))</f>
        <v/>
      </c>
      <c r="F47">
        <f>IF('1 Pricing worksheet'!F41="","",'1 Pricing worksheet'!F41*'1 Pricing worksheet'!F54/'1 Pricing worksheet'!F47)</f>
        <v/>
      </c>
    </row>
    <row r="48">
      <c r="A48">
        <f>IF('1 Pricing worksheet'!A42="","",'1 Pricing worksheet'!A42)</f>
        <v/>
      </c>
      <c r="B48">
        <f>IF('1 Pricing worksheet'!F42="","",1)</f>
        <v/>
      </c>
      <c r="C48">
        <f>IF('1 Pricing worksheet'!F42="","","lot")</f>
        <v/>
      </c>
      <c r="D48" s="7">
        <f>IF(OR(B48="",F48=""),"",ROUND(F48/B48,2))</f>
        <v/>
      </c>
      <c r="E48" s="7">
        <f>IF(D48="","",ROUND(B48*D48,2))</f>
        <v/>
      </c>
      <c r="F48">
        <f>IF('1 Pricing worksheet'!F42="","",'1 Pricing worksheet'!F42*'1 Pricing worksheet'!F54/'1 Pricing worksheet'!F47)</f>
        <v/>
      </c>
    </row>
    <row r="49">
      <c r="A49">
        <f>IF('1 Pricing worksheet'!A43="","",'1 Pricing worksheet'!A43)</f>
        <v/>
      </c>
      <c r="B49">
        <f>IF('1 Pricing worksheet'!F43="","",1)</f>
        <v/>
      </c>
      <c r="C49">
        <f>IF('1 Pricing worksheet'!F43="","","lot")</f>
        <v/>
      </c>
      <c r="D49" s="7">
        <f>IF(OR(B49="",F49=""),"",ROUND(F49/B49,2))</f>
        <v/>
      </c>
      <c r="E49" s="7">
        <f>IF(D49="","",ROUND(B49*D49,2))</f>
        <v/>
      </c>
      <c r="F49">
        <f>IF('1 Pricing worksheet'!F43="","",'1 Pricing worksheet'!F43*'1 Pricing worksheet'!F54/'1 Pricing worksheet'!F47)</f>
        <v/>
      </c>
    </row>
    <row r="50">
      <c r="A50">
        <f>IF('1 Pricing worksheet'!F59&gt;0,"Pass-through at cost (permit or similar)","")</f>
        <v/>
      </c>
      <c r="B50">
        <f>IF('1 Pricing worksheet'!F59&gt;0,1,"")</f>
        <v/>
      </c>
      <c r="C50">
        <f>IF('1 Pricing worksheet'!F59&gt;0,"each","")</f>
        <v/>
      </c>
      <c r="D50" s="7">
        <f>IF('1 Pricing worksheet'!F59&gt;0,'1 Pricing worksheet'!F59,"")</f>
        <v/>
      </c>
      <c r="E50" s="7">
        <f>IF('1 Pricing worksheet'!F59&gt;0,'1 Pricing worksheet'!F59,"")</f>
        <v/>
      </c>
    </row>
    <row r="51">
      <c r="D51" s="3" t="inlineStr">
        <is>
          <t>Subtotal</t>
        </is>
      </c>
      <c r="E51" s="25">
        <f>SUM(E20:E50)</f>
        <v/>
      </c>
    </row>
    <row r="52">
      <c r="D52" s="3" t="inlineStr">
        <is>
          <t>Sales tax</t>
        </is>
      </c>
      <c r="E52" s="25">
        <f>'1 Pricing worksheet'!F58</f>
        <v/>
      </c>
    </row>
    <row r="53">
      <c r="D53" s="3" t="inlineStr">
        <is>
          <t>TOTAL</t>
        </is>
      </c>
      <c r="E53" s="25">
        <f>E51+E52</f>
        <v/>
      </c>
    </row>
    <row r="54">
      <c r="D54" s="3" t="inlineStr">
        <is>
          <t>Deposit due at signing</t>
        </is>
      </c>
      <c r="E54" s="25">
        <f>ROUND(IF('1 Pricing worksheet'!F62&gt;0,MIN(E53*'1 Pricing worksheet'!F61,'1 Pricing worksheet'!F62),E53*'1 Pricing worksheet'!F61),2)</f>
        <v/>
      </c>
    </row>
    <row r="55">
      <c r="D55" s="3" t="inlineStr">
        <is>
          <t>Balance (see payment schedule)</t>
        </is>
      </c>
      <c r="E55" s="25">
        <f>E53-E54</f>
        <v/>
      </c>
    </row>
    <row r="57" ht="30" customHeight="1">
      <c r="A57" s="26" t="inlineStr">
        <is>
          <t>Allowances: (list any allowance items and the amount included, for example tile at $6 per sq ft).</t>
        </is>
      </c>
    </row>
    <row r="58" ht="30" customHeight="1">
      <c r="A58" s="26" t="inlineStr">
        <is>
          <t>Not included: (list exclusions, for example hidden rot, mold, electrical upgrades, permit fees if billed separately).</t>
        </is>
      </c>
    </row>
    <row r="59" ht="30" customHeight="1">
      <c r="A59" s="26" t="inlineStr">
        <is>
          <t>Changes: any change to scope or price is made by a written change order signed by both of us before the work is done.</t>
        </is>
      </c>
    </row>
    <row r="60" ht="30" customHeight="1">
      <c r="A60" s="26" t="inlineStr">
        <is>
          <t>Hidden conditions: if we find damage that could not be seen when we priced the job, we stop, show you photos and price the fix in writing before going ahead.</t>
        </is>
      </c>
    </row>
    <row r="61" ht="30" customHeight="1">
      <c r="A61" s="26" t="inlineStr">
        <is>
          <t>Permits: (who pulls them).</t>
        </is>
      </c>
    </row>
    <row r="62" ht="30" customHeight="1">
      <c r="A62" s="26" t="inlineStr">
        <is>
          <t>Payment schedule: (deposit, progress payments tied to completed work, final payment at completion).</t>
        </is>
      </c>
    </row>
    <row r="63" ht="30" customHeight="1">
      <c r="A63" s="26" t="inlineStr">
        <is>
          <t>This estimate is good until the date above. Add any notice your state requires, such as a notice of cancellation.</t>
        </is>
      </c>
    </row>
    <row r="64" ht="30" customHeight="1">
      <c r="A64" s="26" t="inlineStr">
        <is>
          <t>Accepted by customer: ____________________  Date: ________      Contractor: ____________________  Date: ________</t>
        </is>
      </c>
    </row>
  </sheetData>
  <mergeCells count="19">
    <mergeCell ref="B9:E9"/>
    <mergeCell ref="A59:E59"/>
    <mergeCell ref="A15:E17"/>
    <mergeCell ref="A64:E64"/>
    <mergeCell ref="B6:E6"/>
    <mergeCell ref="A60:E60"/>
    <mergeCell ref="B5:E5"/>
    <mergeCell ref="A61:E61"/>
    <mergeCell ref="B10:E10"/>
    <mergeCell ref="B4:E4"/>
    <mergeCell ref="B7:E7"/>
    <mergeCell ref="B3:E3"/>
    <mergeCell ref="A57:E57"/>
    <mergeCell ref="B12:E12"/>
    <mergeCell ref="B11:E11"/>
    <mergeCell ref="B8:E8"/>
    <mergeCell ref="A62:E62"/>
    <mergeCell ref="A63:E63"/>
    <mergeCell ref="A58:E58"/>
  </mergeCell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2" customWidth="1" min="5" max="5"/>
    <col width="16" customWidth="1" min="6" max="6"/>
  </cols>
  <sheetData>
    <row r="1">
      <c r="A1" s="1" t="inlineStr">
        <is>
          <t>Roofing estimate worksheet (internal)</t>
        </is>
      </c>
    </row>
    <row r="2">
      <c r="A2" s="2" t="inlineStr">
        <is>
          <t>Priced by the square. 1 square = 100 sq ft of roof. Orange cells are inputs.</t>
        </is>
      </c>
    </row>
    <row r="4">
      <c r="A4" s="9" t="inlineStr">
        <is>
          <t>Roof area from your measurement report (sq ft)</t>
        </is>
      </c>
      <c r="F4" s="10" t="n">
        <v>2400</v>
      </c>
    </row>
    <row r="5">
      <c r="A5" s="9" t="inlineStr">
        <is>
          <t>Roof squares</t>
        </is>
      </c>
      <c r="F5" s="27">
        <f>F4/100</f>
        <v/>
      </c>
    </row>
    <row r="6">
      <c r="A6" s="9" t="inlineStr">
        <is>
          <t>Waste % (set per roof: hips, valleys and cut-up roofs need more)</t>
        </is>
      </c>
      <c r="F6" s="8" t="n">
        <v>0.12</v>
      </c>
    </row>
    <row r="7">
      <c r="A7" s="9" t="inlineStr">
        <is>
          <t>Squares to order (rounded up)</t>
        </is>
      </c>
      <c r="F7" s="28">
        <f>ROUNDUP(F5*(1+F6),0)</f>
        <v/>
      </c>
    </row>
    <row r="8">
      <c r="A8" s="9" t="inlineStr">
        <is>
          <t>Bundles per square (check the shingle wrapper; many are 3)</t>
        </is>
      </c>
      <c r="F8" s="29" t="n">
        <v>3</v>
      </c>
    </row>
    <row r="9">
      <c r="A9" s="9" t="inlineStr">
        <is>
          <t>Shingle bundles</t>
        </is>
      </c>
      <c r="F9" s="28">
        <f>F7*F8</f>
        <v/>
      </c>
    </row>
    <row r="11">
      <c r="A11" s="3" t="inlineStr">
        <is>
          <t>MATERIALS</t>
        </is>
      </c>
    </row>
    <row r="12">
      <c r="A12" s="4" t="inlineStr">
        <is>
          <t>Item</t>
        </is>
      </c>
      <c r="B12" s="4" t="inlineStr">
        <is>
          <t>Qty</t>
        </is>
      </c>
      <c r="C12" s="4" t="inlineStr">
        <is>
          <t>Unit</t>
        </is>
      </c>
      <c r="D12" s="4" t="inlineStr">
        <is>
          <t>Unit cost</t>
        </is>
      </c>
      <c r="E12" s="4" t="inlineStr"/>
      <c r="F12" s="4" t="inlineStr">
        <is>
          <t>Line cost</t>
        </is>
      </c>
    </row>
    <row r="13">
      <c r="A13" s="5" t="inlineStr">
        <is>
          <t>Shingles</t>
        </is>
      </c>
      <c r="B13">
        <f>F9</f>
        <v/>
      </c>
      <c r="C13" s="5" t="inlineStr">
        <is>
          <t>bundle</t>
        </is>
      </c>
      <c r="D13" s="6" t="n">
        <v>45</v>
      </c>
      <c r="F13" s="7">
        <f>IF(B13="","",B13*D13)</f>
        <v/>
      </c>
    </row>
    <row r="14">
      <c r="A14" s="5" t="inlineStr">
        <is>
          <t>Synthetic underlayment</t>
        </is>
      </c>
      <c r="B14" s="5" t="n">
        <v>3</v>
      </c>
      <c r="C14" s="5" t="inlineStr">
        <is>
          <t>roll</t>
        </is>
      </c>
      <c r="D14" s="6" t="n">
        <v>90</v>
      </c>
      <c r="F14" s="7">
        <f>IF(B14="","",B14*D14)</f>
        <v/>
      </c>
    </row>
    <row r="15">
      <c r="A15" s="5" t="inlineStr">
        <is>
          <t>Ice and water shield</t>
        </is>
      </c>
      <c r="B15" s="5" t="n">
        <v>4</v>
      </c>
      <c r="C15" s="5" t="inlineStr">
        <is>
          <t>roll</t>
        </is>
      </c>
      <c r="D15" s="6" t="n">
        <v>120</v>
      </c>
      <c r="F15" s="7">
        <f>IF(B15="","",B15*D15)</f>
        <v/>
      </c>
    </row>
    <row r="16">
      <c r="A16" s="5" t="inlineStr">
        <is>
          <t>Drip edge</t>
        </is>
      </c>
      <c r="B16" s="5" t="n">
        <v>20</v>
      </c>
      <c r="C16" s="5" t="inlineStr">
        <is>
          <t>piece</t>
        </is>
      </c>
      <c r="D16" s="6" t="n">
        <v>12</v>
      </c>
      <c r="F16" s="7">
        <f>IF(B16="","",B16*D16)</f>
        <v/>
      </c>
    </row>
    <row r="17">
      <c r="A17" s="5" t="inlineStr">
        <is>
          <t>Starter strip</t>
        </is>
      </c>
      <c r="B17" s="5" t="n">
        <v>5</v>
      </c>
      <c r="C17" s="5" t="inlineStr">
        <is>
          <t>bundle</t>
        </is>
      </c>
      <c r="D17" s="6" t="n">
        <v>55</v>
      </c>
      <c r="F17" s="7">
        <f>IF(B17="","",B17*D17)</f>
        <v/>
      </c>
    </row>
    <row r="18">
      <c r="A18" s="5" t="inlineStr">
        <is>
          <t>Hip and ridge cap</t>
        </is>
      </c>
      <c r="B18" s="5" t="n">
        <v>6</v>
      </c>
      <c r="C18" s="5" t="inlineStr">
        <is>
          <t>bundle</t>
        </is>
      </c>
      <c r="D18" s="6" t="n">
        <v>70</v>
      </c>
      <c r="F18" s="7">
        <f>IF(B18="","",B18*D18)</f>
        <v/>
      </c>
    </row>
    <row r="19">
      <c r="A19" s="5" t="inlineStr">
        <is>
          <t>Nails, vents, pipe boots, flashing</t>
        </is>
      </c>
      <c r="B19" s="5" t="n">
        <v>1</v>
      </c>
      <c r="C19" s="5" t="inlineStr">
        <is>
          <t>lot</t>
        </is>
      </c>
      <c r="D19" s="6" t="n">
        <v>350</v>
      </c>
      <c r="F19" s="7">
        <f>IF(B19="","",B19*D19)</f>
        <v/>
      </c>
    </row>
    <row r="20">
      <c r="A20" s="5" t="inlineStr"/>
      <c r="B20" s="5" t="n"/>
      <c r="C20" s="5" t="inlineStr"/>
      <c r="D20" s="6" t="n"/>
      <c r="F20" s="7">
        <f>IF(B20="","",B20*D20)</f>
        <v/>
      </c>
    </row>
    <row r="21">
      <c r="A21" s="5" t="inlineStr"/>
      <c r="B21" s="5" t="n"/>
      <c r="C21" s="5" t="inlineStr"/>
      <c r="D21" s="6" t="n"/>
      <c r="F21" s="7">
        <f>IF(B21="","",B21*D21)</f>
        <v/>
      </c>
    </row>
    <row r="22">
      <c r="A22" s="5" t="inlineStr"/>
      <c r="B22" s="5" t="n"/>
      <c r="C22" s="5" t="inlineStr"/>
      <c r="D22" s="6" t="n"/>
      <c r="F22" s="7">
        <f>IF(B22="","",B22*D22)</f>
        <v/>
      </c>
    </row>
    <row r="23">
      <c r="A23" s="3" t="inlineStr">
        <is>
          <t>Materials total</t>
        </is>
      </c>
      <c r="F23" s="7">
        <f>SUM(F13:F22)</f>
        <v/>
      </c>
    </row>
    <row r="25">
      <c r="A25" s="3" t="inlineStr">
        <is>
          <t>LABOR AND FEES</t>
        </is>
      </c>
    </row>
    <row r="26">
      <c r="A26" s="9" t="inlineStr">
        <is>
          <t>Layers to tear off</t>
        </is>
      </c>
      <c r="F26" s="29" t="n">
        <v>1</v>
      </c>
    </row>
    <row r="27">
      <c r="A27" s="9" t="inlineStr">
        <is>
          <t>Tear-off rate per square per layer</t>
        </is>
      </c>
      <c r="F27" s="6" t="n">
        <v>60</v>
      </c>
    </row>
    <row r="28">
      <c r="A28" s="9" t="inlineStr">
        <is>
          <t>Tear-off</t>
        </is>
      </c>
      <c r="F28" s="7">
        <f>F5*F26*F27</f>
        <v/>
      </c>
    </row>
    <row r="29">
      <c r="A29" s="9" t="inlineStr">
        <is>
          <t>Install labor per square</t>
        </is>
      </c>
      <c r="F29" s="6" t="n">
        <v>110</v>
      </c>
    </row>
    <row r="30">
      <c r="A30" s="9" t="inlineStr">
        <is>
          <t>Install labor</t>
        </is>
      </c>
      <c r="F30" s="7">
        <f>F5*F29</f>
        <v/>
      </c>
    </row>
    <row r="31">
      <c r="A31" s="9" t="inlineStr">
        <is>
          <t>Dumpster</t>
        </is>
      </c>
      <c r="F31" s="6" t="n">
        <v>550</v>
      </c>
    </row>
    <row r="32">
      <c r="A32" s="9" t="inlineStr">
        <is>
          <t>Permit</t>
        </is>
      </c>
      <c r="F32" s="6" t="n">
        <v>300</v>
      </c>
    </row>
    <row r="33">
      <c r="A33" s="3" t="inlineStr">
        <is>
          <t>Direct cost</t>
        </is>
      </c>
      <c r="F33" s="7">
        <f>F23+F28+F30+F31+F32</f>
        <v/>
      </c>
    </row>
    <row r="34">
      <c r="A34" s="9" t="inlineStr">
        <is>
          <t>Overhead per square (annual overhead / squares installed per year)</t>
        </is>
      </c>
      <c r="F34" s="6" t="n">
        <v>40</v>
      </c>
    </row>
    <row r="35">
      <c r="A35" s="9" t="inlineStr">
        <is>
          <t>Overhead on this roof</t>
        </is>
      </c>
      <c r="F35" s="7">
        <f>F34*F5</f>
        <v/>
      </c>
    </row>
    <row r="36">
      <c r="A36" s="3" t="inlineStr">
        <is>
          <t>Full job cost</t>
        </is>
      </c>
      <c r="F36" s="7">
        <f>F33+F35</f>
        <v/>
      </c>
    </row>
    <row r="37">
      <c r="A37" s="9" t="inlineStr">
        <is>
          <t>Target profit margin</t>
        </is>
      </c>
      <c r="F37" s="8" t="n">
        <v>0.25</v>
      </c>
    </row>
    <row r="38">
      <c r="A38" s="3" t="inlineStr">
        <is>
          <t>Roof price</t>
        </is>
      </c>
      <c r="F38" s="7">
        <f>F36/(1-F37)</f>
        <v/>
      </c>
    </row>
    <row r="39">
      <c r="A39" s="9" t="inlineStr">
        <is>
          <t>Markup on job cost this equals</t>
        </is>
      </c>
      <c r="F39" s="11">
        <f>F38/F36-1</f>
        <v/>
      </c>
    </row>
    <row r="40">
      <c r="A40" s="9" t="inlineStr">
        <is>
          <t>Price per roof square</t>
        </is>
      </c>
      <c r="F40" s="7">
        <f>F38/F5</f>
        <v/>
      </c>
    </row>
    <row r="41">
      <c r="A41" s="9" t="inlineStr">
        <is>
          <t>Customer line multiplier: multiply any cost line by this to show it at your price</t>
        </is>
      </c>
      <c r="F41" s="30">
        <f>F38/F33</f>
        <v/>
      </c>
    </row>
    <row r="43">
      <c r="A43" s="9" t="inlineStr">
        <is>
          <t>Decking allowance: price per sheet replaced (billed only if found)</t>
        </is>
      </c>
      <c r="F43" s="6" t="n">
        <v>95</v>
      </c>
    </row>
    <row r="44" ht="32" customHeight="1">
      <c r="A44" s="31">
        <f>"Put this line on the client estimate: Rotted decking is not included. If we find it after tear-off, we photo it, show you, and replace it at $"&amp;TEXT(F43,"0")&amp;" per sheet."</f>
        <v/>
      </c>
    </row>
  </sheetData>
  <mergeCells count="1">
    <mergeCell ref="A44:F44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2026-10-30T18:21:38Z</dcterms:created>
  <dcterms:modified xmlns:dcterms="http://purl.org/dc/terms/" xmlns:xsi="http://www.w3.org/2001/XMLSchema-instance" xsi:type="dcterms:W3CDTF">2026-10-30T18:21:38Z</dcterms:modified>
</cp:coreProperties>
</file>